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LAB TERPADU\Tarif Pelayanan dan SOP Lab Terpadu\MIPA\UTM\"/>
    </mc:Choice>
  </mc:AlternateContent>
  <xr:revisionPtr revIDLastSave="0" documentId="13_ncr:1_{78D1D28C-2DB4-4355-AFD3-ADA4FE81F75E}" xr6:coauthVersionLast="47" xr6:coauthVersionMax="47" xr10:uidLastSave="{00000000-0000-0000-0000-000000000000}"/>
  <bookViews>
    <workbookView xWindow="-120" yWindow="-120" windowWidth="29040" windowHeight="15720" tabRatio="960" activeTab="11" xr2:uid="{BB38F9AB-7C79-4C3B-A637-44A15B717209}"/>
  </bookViews>
  <sheets>
    <sheet name="Tarif" sheetId="1" r:id="rId1"/>
    <sheet name="Layanan Lab" sheetId="3" state="hidden" r:id="rId2"/>
    <sheet name="Sewa Alat" sheetId="4" state="hidden" r:id="rId3"/>
    <sheet name="Layanan Penggunaan Ruangan" sheetId="5" r:id="rId4"/>
    <sheet name="M Beton" sheetId="6" r:id="rId5"/>
    <sheet name="FC Beton Slinder" sheetId="13" r:id="rId6"/>
    <sheet name="Baja Polos" sheetId="14" r:id="rId7"/>
    <sheet name="Baja DiForm" sheetId="15" r:id="rId8"/>
    <sheet name="M1 Kayu Tarik" sheetId="16" r:id="rId9"/>
    <sheet name="M1 Kayu Kuat Geser" sheetId="17" r:id="rId10"/>
    <sheet name="Kuat Lentur Kayu" sheetId="12" r:id="rId11"/>
    <sheet name="Mix Design Mtr" sheetId="18" r:id="rId12"/>
  </sheets>
  <definedNames>
    <definedName name="_Hlk134008681" localSheetId="0">Tarif!#REF!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18" l="1"/>
  <c r="R34" i="18"/>
  <c r="R32" i="18"/>
  <c r="R28" i="18"/>
  <c r="R20" i="18"/>
  <c r="R30" i="18" s="1"/>
  <c r="R31" i="18" s="1"/>
  <c r="R33" i="18" s="1"/>
  <c r="R7" i="18"/>
  <c r="R34" i="12"/>
  <c r="R32" i="12"/>
  <c r="R28" i="12"/>
  <c r="R19" i="12"/>
  <c r="R20" i="12" s="1"/>
  <c r="R30" i="12" s="1"/>
  <c r="R31" i="12" s="1"/>
  <c r="R33" i="12" s="1"/>
  <c r="R7" i="12"/>
  <c r="R34" i="17"/>
  <c r="R32" i="17"/>
  <c r="R28" i="17"/>
  <c r="R19" i="17"/>
  <c r="R20" i="17" s="1"/>
  <c r="R30" i="17" s="1"/>
  <c r="R31" i="17" s="1"/>
  <c r="R33" i="17" s="1"/>
  <c r="R7" i="17"/>
  <c r="R34" i="16"/>
  <c r="R32" i="16"/>
  <c r="R28" i="16"/>
  <c r="R19" i="16"/>
  <c r="R20" i="16" s="1"/>
  <c r="R30" i="16" s="1"/>
  <c r="R31" i="16" s="1"/>
  <c r="R33" i="16" s="1"/>
  <c r="R7" i="16"/>
  <c r="R34" i="15"/>
  <c r="R32" i="15"/>
  <c r="R28" i="15"/>
  <c r="R19" i="15"/>
  <c r="R20" i="15" s="1"/>
  <c r="R30" i="15" s="1"/>
  <c r="R31" i="15" s="1"/>
  <c r="R33" i="15" s="1"/>
  <c r="R7" i="15"/>
  <c r="R19" i="14"/>
  <c r="R20" i="14" s="1"/>
  <c r="R30" i="14" s="1"/>
  <c r="R31" i="14" s="1"/>
  <c r="R33" i="14" s="1"/>
  <c r="R34" i="14"/>
  <c r="R32" i="14"/>
  <c r="R28" i="14"/>
  <c r="R7" i="14"/>
  <c r="R34" i="13"/>
  <c r="R32" i="13"/>
  <c r="R28" i="13"/>
  <c r="R20" i="13"/>
  <c r="R7" i="13"/>
  <c r="R20" i="5"/>
  <c r="R30" i="5" s="1"/>
  <c r="R31" i="5" s="1"/>
  <c r="R33" i="5" s="1"/>
  <c r="F36" i="1"/>
  <c r="F35" i="1"/>
  <c r="F34" i="1"/>
  <c r="F33" i="1"/>
  <c r="F30" i="1"/>
  <c r="F29" i="1"/>
  <c r="F26" i="1"/>
  <c r="F25" i="1"/>
  <c r="F22" i="1"/>
  <c r="F21" i="1"/>
  <c r="F18" i="1"/>
  <c r="F17" i="1"/>
  <c r="F14" i="1"/>
  <c r="F13" i="1"/>
  <c r="F10" i="1"/>
  <c r="R34" i="6"/>
  <c r="R32" i="6"/>
  <c r="R28" i="6"/>
  <c r="R20" i="6"/>
  <c r="R30" i="6" s="1"/>
  <c r="R31" i="6" s="1"/>
  <c r="R33" i="6" s="1"/>
  <c r="R7" i="6"/>
  <c r="R34" i="5"/>
  <c r="R32" i="5"/>
  <c r="R28" i="5"/>
  <c r="R7" i="5"/>
  <c r="R20" i="4"/>
  <c r="R30" i="4" s="1"/>
  <c r="R31" i="4" s="1"/>
  <c r="R33" i="4" s="1"/>
  <c r="R34" i="4"/>
  <c r="R32" i="4"/>
  <c r="R28" i="4"/>
  <c r="R7" i="4"/>
  <c r="R20" i="3"/>
  <c r="R34" i="3"/>
  <c r="R32" i="3"/>
  <c r="R28" i="3"/>
  <c r="R7" i="3"/>
  <c r="R30" i="13" l="1"/>
  <c r="R31" i="13" s="1"/>
  <c r="R33" i="13" s="1"/>
  <c r="R30" i="3"/>
  <c r="R31" i="3" s="1"/>
  <c r="R33" i="3" s="1"/>
</calcChain>
</file>

<file path=xl/sharedStrings.xml><?xml version="1.0" encoding="utf-8"?>
<sst xmlns="http://schemas.openxmlformats.org/spreadsheetml/2006/main" count="687" uniqueCount="86">
  <si>
    <t xml:space="preserve">UNIVERSITAS ISLAM NEGERI RADEN FATAH PALEMBANG </t>
  </si>
  <si>
    <t>NON UIN RF</t>
  </si>
  <si>
    <t xml:space="preserve">No. </t>
  </si>
  <si>
    <t xml:space="preserve">Jenis Layanan </t>
  </si>
  <si>
    <t xml:space="preserve">Satuan </t>
  </si>
  <si>
    <t xml:space="preserve">Tarif </t>
  </si>
  <si>
    <t xml:space="preserve">Keterangan </t>
  </si>
  <si>
    <t>UIN RF</t>
  </si>
  <si>
    <t>Rincian Biaya</t>
  </si>
  <si>
    <t>UNIVERSITAS ISLAM NEGERI RADEN FATAH PALEMBANG</t>
  </si>
  <si>
    <t>PERHITUNGAN BIAYA PER TARIF LAYANAN</t>
  </si>
  <si>
    <t>KEGIATAN</t>
  </si>
  <si>
    <t>:</t>
  </si>
  <si>
    <t>RINCIAN KEGIATAN</t>
  </si>
  <si>
    <t>VOLUME</t>
  </si>
  <si>
    <t>BIAYA PER VOLUME</t>
  </si>
  <si>
    <t>Jumlah Anggaran</t>
  </si>
  <si>
    <t>Jenis Biaya</t>
  </si>
  <si>
    <t>volume</t>
  </si>
  <si>
    <t>Harga Satuan</t>
  </si>
  <si>
    <t>Jumlah Biaya</t>
  </si>
  <si>
    <t>I.</t>
  </si>
  <si>
    <t>Biaya Langsung</t>
  </si>
  <si>
    <t>A.</t>
  </si>
  <si>
    <t xml:space="preserve">Biaya Tetap Langsung </t>
  </si>
  <si>
    <t>1)</t>
  </si>
  <si>
    <t>Biaya gaji dan Tunjangan</t>
  </si>
  <si>
    <t>Honorarium Panitia Pelaksana</t>
  </si>
  <si>
    <t>2)</t>
  </si>
  <si>
    <t>Jumlah Biaya Tetap Langsung</t>
  </si>
  <si>
    <t>B.</t>
  </si>
  <si>
    <t xml:space="preserve">Biaya Variabel  Langsung </t>
  </si>
  <si>
    <t>Biaya  barang</t>
  </si>
  <si>
    <t>Konsumsi Peserta dan Panitia (masa pelaksanaan)</t>
  </si>
  <si>
    <t>Kudapan  Panitia (masa pelaksanaan)</t>
  </si>
  <si>
    <t xml:space="preserve">Konsumsi Persiapan </t>
  </si>
  <si>
    <t xml:space="preserve">Kudapan Persiapan </t>
  </si>
  <si>
    <t xml:space="preserve">Jumlah Biaya Variabel Langsung </t>
  </si>
  <si>
    <t>JUMLAH BIAYA LANGSUNG (A+B)</t>
  </si>
  <si>
    <t>JUMLAH BIAYA</t>
  </si>
  <si>
    <t>JUMLAH PESERTA</t>
  </si>
  <si>
    <t>UNIT COST</t>
  </si>
  <si>
    <t>TARIF LAYANAN</t>
  </si>
  <si>
    <t xml:space="preserve">LAYANAN LABORATORIUM FISIKA </t>
  </si>
  <si>
    <t xml:space="preserve">a. </t>
  </si>
  <si>
    <t>Penanggung Jawab</t>
  </si>
  <si>
    <t xml:space="preserve">Anggota </t>
  </si>
  <si>
    <t xml:space="preserve">1 Orang </t>
  </si>
  <si>
    <t>x</t>
  </si>
  <si>
    <t>1 Keg</t>
  </si>
  <si>
    <t>1 OK</t>
  </si>
  <si>
    <t>Jasa</t>
  </si>
  <si>
    <t>Biaya barang</t>
  </si>
  <si>
    <t xml:space="preserve">Maintenance Alat </t>
  </si>
  <si>
    <t>LAYANAN SEWA ALAT DI LAB FISIKA DASAR</t>
  </si>
  <si>
    <t>Maintenance Ruangan</t>
  </si>
  <si>
    <t>Alat/Hari</t>
  </si>
  <si>
    <t>Ruang/Hari</t>
  </si>
  <si>
    <t>Maintenance Alat</t>
  </si>
  <si>
    <t>TARIF PELAYANAN LABORATORIUM UTM</t>
  </si>
  <si>
    <t>Material Beton</t>
  </si>
  <si>
    <t>Pengujian Kuat Tekan Beton Kubus</t>
  </si>
  <si>
    <t>-          Pengujian Kuat Tekan Beton</t>
  </si>
  <si>
    <t>Per uji sampel</t>
  </si>
  <si>
    <t>-          Penambah Sampel</t>
  </si>
  <si>
    <t>Pengujian Kuat Tekan Fc Beton Silinder</t>
  </si>
  <si>
    <t>-          Pengujian Kuat Tekan Beton Fc’</t>
  </si>
  <si>
    <t>Material Baja Polos</t>
  </si>
  <si>
    <t>-          Pengujian Kuat Tarik Baja Fy</t>
  </si>
  <si>
    <t>Material Baja Diform(ulir)</t>
  </si>
  <si>
    <t>Material Kayu</t>
  </si>
  <si>
    <t>-          Pengujian Kuat Tarik Kayu</t>
  </si>
  <si>
    <t>-          Pengujian Kuat Geser Kayu</t>
  </si>
  <si>
    <t>Pengujian Kuat Lentur Kayu</t>
  </si>
  <si>
    <t>-          Pengujian Kuat Lentur Kayu</t>
  </si>
  <si>
    <t>Mix Design Materials</t>
  </si>
  <si>
    <t>Layanan Ruang</t>
  </si>
  <si>
    <t>Per Hari</t>
  </si>
  <si>
    <t>LAYANAN PENGGUNAAN RUANGAN DI LAB UTM</t>
  </si>
  <si>
    <t>3 Sampel</t>
  </si>
  <si>
    <t>1 Kegiatan</t>
  </si>
  <si>
    <t>Pengujian Kuat Tarik Kayu</t>
  </si>
  <si>
    <t>Pengujian Kuat Geser Kayu</t>
  </si>
  <si>
    <t>Material Baja Diform</t>
  </si>
  <si>
    <t>Kegiatan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</si>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</sst>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p&quot;#,##0"/>
    <numFmt numFmtId="165" formatCode="_([$Rp-421]* #,##0_);_([$Rp-421]* \(#,##0\);_([$Rp-421]* &quot;-&quot;_);_(@_)"/>
    <numFmt numFmtId="166" formatCode="_([$Rp-421]* #,##0_);_([$Rp-421]* \(#,##0\);_([$Rp-421]* &quot;-&quot;??_);_(@_)"/>
  </numFmts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charset val="134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5" fontId="2" fillId="0" borderId="0" xfId="0" applyNumberFormat="1" applyFont="1"/>
    <xf numFmtId="0" fontId="2" fillId="0" borderId="2" xfId="0" applyFont="1" applyBorder="1"/>
    <xf numFmtId="0" fontId="2" fillId="0" borderId="8" xfId="0" applyFont="1" applyBorder="1"/>
    <xf numFmtId="0" fontId="2" fillId="0" borderId="3" xfId="0" applyFont="1" applyBorder="1"/>
    <xf numFmtId="0" fontId="2" fillId="0" borderId="1" xfId="0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/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4" fillId="0" borderId="8" xfId="0" applyFont="1" applyBorder="1"/>
    <xf numFmtId="0" fontId="4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91FCC-6556-4D79-869F-31F6B55D63D9}">
  <dimension ref="B2:G36"/>
  <sheetViews>
    <sheetView topLeftCell="A10" zoomScale="77" zoomScaleNormal="77" workbookViewId="0">
      <selection activeCell="A26" sqref="A26:XFD26"/>
    </sheetView>
  </sheetViews>
  <sheetFormatPr defaultRowHeight="15"/>
  <cols>
    <col min="1" max="1" width="7" customWidth="1"/>
    <col min="2" max="2" width="6.140625" customWidth="1"/>
    <col min="3" max="3" width="48.5703125" bestFit="1" customWidth="1"/>
    <col min="4" max="5" width="16.140625" customWidth="1"/>
    <col min="6" max="6" width="14.5703125" customWidth="1"/>
    <col min="7" max="7" width="25" customWidth="1"/>
  </cols>
  <sheetData>
    <row r="2" spans="2:7">
      <c r="B2" s="30" t="s">
        <v>59</v>
      </c>
      <c r="C2" s="30"/>
      <c r="D2" s="30"/>
      <c r="E2" s="30"/>
      <c r="F2" s="30"/>
      <c r="G2" s="30"/>
    </row>
    <row r="3" spans="2:7">
      <c r="B3" s="30" t="s">
        <v>0</v>
      </c>
      <c r="C3" s="30"/>
      <c r="D3" s="30"/>
      <c r="E3" s="30"/>
      <c r="F3" s="30"/>
      <c r="G3" s="30"/>
    </row>
    <row r="5" spans="2:7">
      <c r="B5" s="31" t="s">
        <v>2</v>
      </c>
      <c r="C5" s="27" t="s">
        <v>3</v>
      </c>
      <c r="D5" s="28" t="s">
        <v>4</v>
      </c>
      <c r="E5" s="33" t="s">
        <v>5</v>
      </c>
      <c r="F5" s="34"/>
      <c r="G5" s="31" t="s">
        <v>6</v>
      </c>
    </row>
    <row r="6" spans="2:7">
      <c r="B6" s="32"/>
      <c r="C6" s="27"/>
      <c r="D6" s="29"/>
      <c r="E6" s="19" t="s">
        <v>1</v>
      </c>
      <c r="F6" s="19" t="s">
        <v>7</v>
      </c>
      <c r="G6" s="35"/>
    </row>
    <row r="7" spans="2:7">
      <c r="B7" s="1">
        <v>1</v>
      </c>
      <c r="C7" s="20" t="s">
        <v>60</v>
      </c>
      <c r="D7" s="1"/>
      <c r="E7" s="4"/>
      <c r="F7" s="6"/>
      <c r="G7" s="7"/>
    </row>
    <row r="8" spans="2:7">
      <c r="B8" s="1"/>
      <c r="C8" s="20" t="s">
        <v>61</v>
      </c>
      <c r="D8" s="2"/>
      <c r="E8" s="4"/>
      <c r="F8" s="6"/>
      <c r="G8" s="7"/>
    </row>
    <row r="9" spans="2:7" ht="15.75">
      <c r="B9" s="1"/>
      <c r="C9" s="21" t="s">
        <v>62</v>
      </c>
      <c r="D9" s="3">
        <v>3</v>
      </c>
      <c r="E9" s="5">
        <v>300000</v>
      </c>
      <c r="F9" s="5">
        <v>300000</v>
      </c>
      <c r="G9" s="22" t="s">
        <v>63</v>
      </c>
    </row>
    <row r="10" spans="2:7" ht="15.75">
      <c r="B10" s="1"/>
      <c r="C10" s="21" t="s">
        <v>64</v>
      </c>
      <c r="D10" s="3">
        <v>1</v>
      </c>
      <c r="E10" s="5">
        <v>65000</v>
      </c>
      <c r="F10" s="6">
        <f>E10*0.9</f>
        <v>58500</v>
      </c>
      <c r="G10" s="22" t="s">
        <v>63</v>
      </c>
    </row>
    <row r="11" spans="2:7" ht="15.75">
      <c r="B11" s="1"/>
      <c r="C11" s="21"/>
      <c r="D11" s="3"/>
      <c r="E11" s="5"/>
      <c r="F11" s="6"/>
      <c r="G11" s="22"/>
    </row>
    <row r="12" spans="2:7" ht="15.75">
      <c r="B12" s="1">
        <v>2</v>
      </c>
      <c r="C12" s="21" t="s">
        <v>65</v>
      </c>
      <c r="D12" s="3"/>
      <c r="E12" s="5"/>
      <c r="F12" s="6"/>
      <c r="G12" s="22"/>
    </row>
    <row r="13" spans="2:7" ht="15.75">
      <c r="B13" s="1"/>
      <c r="C13" s="21" t="s">
        <v>66</v>
      </c>
      <c r="D13" s="3">
        <v>3</v>
      </c>
      <c r="E13" s="5">
        <v>300000</v>
      </c>
      <c r="F13" s="6">
        <f>E13*0.9</f>
        <v>270000</v>
      </c>
      <c r="G13" s="22" t="s">
        <v>63</v>
      </c>
    </row>
    <row r="14" spans="2:7">
      <c r="B14" s="1"/>
      <c r="C14" s="20" t="s">
        <v>64</v>
      </c>
      <c r="D14" s="1">
        <v>1</v>
      </c>
      <c r="E14" s="5">
        <v>75000</v>
      </c>
      <c r="F14" s="6">
        <f>E14*0.9</f>
        <v>67500</v>
      </c>
      <c r="G14" s="20" t="s">
        <v>63</v>
      </c>
    </row>
    <row r="15" spans="2:7">
      <c r="B15" s="1"/>
      <c r="C15" s="20"/>
      <c r="D15" s="1"/>
      <c r="E15" s="5"/>
      <c r="F15" s="6"/>
      <c r="G15" s="20"/>
    </row>
    <row r="16" spans="2:7">
      <c r="B16" s="1">
        <v>3</v>
      </c>
      <c r="C16" s="20" t="s">
        <v>67</v>
      </c>
      <c r="D16" s="1"/>
      <c r="E16" s="5"/>
      <c r="F16" s="6"/>
      <c r="G16" s="20"/>
    </row>
    <row r="17" spans="2:7">
      <c r="B17" s="1"/>
      <c r="C17" s="20" t="s">
        <v>68</v>
      </c>
      <c r="D17" s="1">
        <v>3</v>
      </c>
      <c r="E17" s="5">
        <v>500000</v>
      </c>
      <c r="F17" s="6">
        <f>E17*0.9</f>
        <v>450000</v>
      </c>
      <c r="G17" s="20" t="s">
        <v>63</v>
      </c>
    </row>
    <row r="18" spans="2:7">
      <c r="B18" s="18"/>
      <c r="C18" s="23" t="s">
        <v>64</v>
      </c>
      <c r="D18" s="1">
        <v>1</v>
      </c>
      <c r="E18" s="4">
        <v>150000</v>
      </c>
      <c r="F18" s="6">
        <f t="shared" ref="F18" si="0">E18*0.9</f>
        <v>135000</v>
      </c>
      <c r="G18" s="23" t="s">
        <v>63</v>
      </c>
    </row>
    <row r="19" spans="2:7">
      <c r="B19" s="18"/>
      <c r="C19" s="23"/>
      <c r="D19" s="1"/>
      <c r="E19" s="4"/>
      <c r="F19" s="4"/>
      <c r="G19" s="23"/>
    </row>
    <row r="20" spans="2:7">
      <c r="B20" s="18">
        <v>4</v>
      </c>
      <c r="C20" s="23" t="s">
        <v>69</v>
      </c>
      <c r="D20" s="1"/>
      <c r="E20" s="4"/>
      <c r="F20" s="4"/>
      <c r="G20" s="23"/>
    </row>
    <row r="21" spans="2:7">
      <c r="B21" s="18"/>
      <c r="C21" s="23" t="s">
        <v>68</v>
      </c>
      <c r="D21" s="1">
        <v>3</v>
      </c>
      <c r="E21" s="4">
        <v>700000</v>
      </c>
      <c r="F21" s="4">
        <f>E21*0.9</f>
        <v>630000</v>
      </c>
      <c r="G21" s="23" t="s">
        <v>63</v>
      </c>
    </row>
    <row r="22" spans="2:7">
      <c r="B22" s="18"/>
      <c r="C22" s="23" t="s">
        <v>64</v>
      </c>
      <c r="D22" s="1">
        <v>1</v>
      </c>
      <c r="E22" s="4">
        <v>175000</v>
      </c>
      <c r="F22" s="4">
        <f t="shared" ref="F22:F36" si="1">E22*0.9</f>
        <v>157500</v>
      </c>
      <c r="G22" s="23" t="s">
        <v>63</v>
      </c>
    </row>
    <row r="23" spans="2:7">
      <c r="B23" s="18"/>
      <c r="C23" s="23"/>
      <c r="D23" s="1"/>
      <c r="E23" s="4"/>
      <c r="F23" s="4"/>
      <c r="G23" s="23"/>
    </row>
    <row r="24" spans="2:7">
      <c r="B24" s="18">
        <v>5</v>
      </c>
      <c r="C24" s="23" t="s">
        <v>70</v>
      </c>
      <c r="D24" s="1"/>
      <c r="E24" s="4"/>
      <c r="F24" s="4"/>
      <c r="G24" s="23"/>
    </row>
    <row r="25" spans="2:7">
      <c r="B25" s="18"/>
      <c r="C25" s="23" t="s">
        <v>71</v>
      </c>
      <c r="D25" s="1">
        <v>3</v>
      </c>
      <c r="E25" s="4">
        <v>500000</v>
      </c>
      <c r="F25" s="4">
        <f t="shared" si="1"/>
        <v>450000</v>
      </c>
      <c r="G25" s="23" t="s">
        <v>63</v>
      </c>
    </row>
    <row r="26" spans="2:7">
      <c r="B26" s="18"/>
      <c r="C26" s="23" t="s">
        <v>64</v>
      </c>
      <c r="D26" s="1">
        <v>1</v>
      </c>
      <c r="E26" s="24">
        <v>50000</v>
      </c>
      <c r="F26" s="4">
        <f t="shared" si="1"/>
        <v>45000</v>
      </c>
      <c r="G26" s="23" t="s">
        <v>63</v>
      </c>
    </row>
    <row r="27" spans="2:7">
      <c r="B27" s="18"/>
      <c r="C27" s="23"/>
      <c r="D27" s="1"/>
      <c r="E27" s="24"/>
      <c r="F27" s="4"/>
      <c r="G27" s="23"/>
    </row>
    <row r="28" spans="2:7">
      <c r="B28" s="18">
        <v>6</v>
      </c>
      <c r="C28" s="23" t="s">
        <v>70</v>
      </c>
      <c r="D28" s="1"/>
      <c r="E28" s="24"/>
      <c r="F28" s="4"/>
      <c r="G28" s="23"/>
    </row>
    <row r="29" spans="2:7">
      <c r="B29" s="18"/>
      <c r="C29" s="23" t="s">
        <v>72</v>
      </c>
      <c r="D29" s="1">
        <v>3</v>
      </c>
      <c r="E29" s="24">
        <v>500000</v>
      </c>
      <c r="F29" s="4">
        <f t="shared" si="1"/>
        <v>450000</v>
      </c>
      <c r="G29" s="23" t="s">
        <v>63</v>
      </c>
    </row>
    <row r="30" spans="2:7">
      <c r="B30" s="18"/>
      <c r="C30" s="23" t="s">
        <v>64</v>
      </c>
      <c r="D30" s="1">
        <v>1</v>
      </c>
      <c r="E30" s="24">
        <v>50000</v>
      </c>
      <c r="F30" s="4">
        <f t="shared" si="1"/>
        <v>45000</v>
      </c>
      <c r="G30" s="23" t="s">
        <v>63</v>
      </c>
    </row>
    <row r="31" spans="2:7">
      <c r="B31" s="18"/>
      <c r="C31" s="23"/>
      <c r="D31" s="1"/>
      <c r="E31" s="24"/>
      <c r="F31" s="4"/>
      <c r="G31" s="23"/>
    </row>
    <row r="32" spans="2:7">
      <c r="B32" s="18">
        <v>7</v>
      </c>
      <c r="C32" s="23" t="s">
        <v>73</v>
      </c>
      <c r="D32" s="1"/>
      <c r="E32" s="24"/>
      <c r="F32" s="4"/>
      <c r="G32" s="23"/>
    </row>
    <row r="33" spans="2:7">
      <c r="B33" s="18"/>
      <c r="C33" s="23" t="s">
        <v>74</v>
      </c>
      <c r="D33" s="1">
        <v>3</v>
      </c>
      <c r="E33" s="24">
        <v>500000</v>
      </c>
      <c r="F33" s="4">
        <f t="shared" si="1"/>
        <v>450000</v>
      </c>
      <c r="G33" s="23" t="s">
        <v>63</v>
      </c>
    </row>
    <row r="34" spans="2:7">
      <c r="B34" s="18"/>
      <c r="C34" s="23" t="s">
        <v>64</v>
      </c>
      <c r="D34" s="1">
        <v>1</v>
      </c>
      <c r="E34" s="24">
        <v>50000</v>
      </c>
      <c r="F34" s="4">
        <f t="shared" si="1"/>
        <v>45000</v>
      </c>
      <c r="G34" s="23" t="s">
        <v>63</v>
      </c>
    </row>
    <row r="35" spans="2:7">
      <c r="B35" s="18">
        <v>8</v>
      </c>
      <c r="C35" s="18" t="s">
        <v>75</v>
      </c>
      <c r="D35" s="1">
        <v>1</v>
      </c>
      <c r="E35" s="24">
        <v>1250000</v>
      </c>
      <c r="F35" s="4">
        <f t="shared" si="1"/>
        <v>1125000</v>
      </c>
      <c r="G35" s="23"/>
    </row>
    <row r="36" spans="2:7">
      <c r="B36" s="18">
        <v>9</v>
      </c>
      <c r="C36" s="23" t="s">
        <v>76</v>
      </c>
      <c r="D36" s="1">
        <v>1</v>
      </c>
      <c r="E36" s="24">
        <v>100000</v>
      </c>
      <c r="F36" s="4">
        <f t="shared" si="1"/>
        <v>90000</v>
      </c>
      <c r="G36" s="18" t="s">
        <v>77</v>
      </c>
    </row>
  </sheetData>
  <mergeCells count="7">
    <mergeCell ref="C5:C6"/>
    <mergeCell ref="D5:D6"/>
    <mergeCell ref="B2:G2"/>
    <mergeCell ref="B3:G3"/>
    <mergeCell ref="B5:B6"/>
    <mergeCell ref="E5:F5"/>
    <mergeCell ref="G5:G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55EFB-B1B4-45C0-BB1C-9A09D160E5EE}">
  <sheetPr>
    <pageSetUpPr fitToPage="1"/>
  </sheetPr>
  <dimension ref="A1:R34"/>
  <sheetViews>
    <sheetView view="pageBreakPreview" zoomScale="89" zoomScaleNormal="82" zoomScaleSheetLayoutView="89" workbookViewId="0">
      <selection activeCell="I6" sqref="I6"/>
    </sheetView>
  </sheetViews>
  <sheetFormatPr defaultRowHeight="15"/>
  <cols>
    <col min="6" max="6" width="37" customWidth="1"/>
    <col min="7" max="7" width="1.5703125" customWidth="1"/>
    <col min="8" max="8" width="12.7109375" customWidth="1"/>
    <col min="9" max="9" width="2.140625" customWidth="1"/>
    <col min="10" max="10" width="5.85546875" customWidth="1"/>
    <col min="11" max="14" width="9.140625" hidden="1" customWidth="1"/>
    <col min="15" max="16" width="5.57031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82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82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500000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500000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135000</v>
      </c>
      <c r="R19" s="15">
        <f>Q19*3</f>
        <v>405000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475000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475000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475000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475000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500000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2" fitToHeight="0" orientation="landscape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47347-6C29-49F4-A96E-6BAA4ED3B97C}">
  <sheetPr>
    <pageSetUpPr fitToPage="1"/>
  </sheetPr>
  <dimension ref="A1:R34"/>
  <sheetViews>
    <sheetView zoomScale="86" zoomScaleNormal="86" workbookViewId="0">
      <selection activeCell="I6" sqref="I6"/>
    </sheetView>
  </sheetViews>
  <sheetFormatPr defaultRowHeight="15"/>
  <cols>
    <col min="6" max="6" width="34" customWidth="1"/>
    <col min="7" max="7" width="2" customWidth="1"/>
    <col min="8" max="8" width="13.85546875" customWidth="1"/>
    <col min="9" max="9" width="2" customWidth="1"/>
    <col min="10" max="10" width="6.28515625" customWidth="1"/>
    <col min="11" max="14" width="9.140625" hidden="1" customWidth="1"/>
    <col min="15" max="16" width="6.28515625" customWidth="1"/>
    <col min="17" max="17" width="13.42578125" customWidth="1"/>
    <col min="18" max="18" width="13.2851562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73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73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500000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500000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135000</v>
      </c>
      <c r="R19" s="15">
        <f>Q19*3</f>
        <v>405000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475000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475000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475000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475000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500000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paperSize="5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515B0-820E-4979-B292-E456780263F0}">
  <sheetPr>
    <pageSetUpPr fitToPage="1"/>
  </sheetPr>
  <dimension ref="A1:R34"/>
  <sheetViews>
    <sheetView tabSelected="1" zoomScale="86" zoomScaleNormal="86" workbookViewId="0">
      <selection activeCell="H8" sqref="H8"/>
    </sheetView>
  </sheetViews>
  <sheetFormatPr defaultRowHeight="15"/>
  <cols>
    <col min="6" max="6" width="33.85546875" customWidth="1"/>
    <col min="7" max="7" width="1.28515625" customWidth="1"/>
    <col min="8" max="8" width="13.85546875" customWidth="1"/>
    <col min="9" max="9" width="2.28515625" customWidth="1"/>
    <col min="10" max="10" width="5.28515625" customWidth="1"/>
    <col min="11" max="14" width="9.140625" hidden="1" customWidth="1"/>
    <col min="15" max="15" width="6.42578125" customWidth="1"/>
    <col min="16" max="16" width="6.140625" customWidth="1"/>
    <col min="17" max="17" width="13.42578125" customWidth="1"/>
    <col min="18" max="18" width="13.2851562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73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73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1250000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1250000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150000</v>
      </c>
      <c r="R16" s="15">
        <v>150000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125000</v>
      </c>
      <c r="R17" s="15">
        <v>125000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80</v>
      </c>
      <c r="I19" s="25"/>
      <c r="J19" s="25"/>
      <c r="K19" s="12"/>
      <c r="L19" s="12"/>
      <c r="M19" s="12"/>
      <c r="N19" s="13"/>
      <c r="O19" s="40" t="s">
        <v>49</v>
      </c>
      <c r="P19" s="41"/>
      <c r="Q19" s="15">
        <v>900000</v>
      </c>
      <c r="R19" s="15">
        <f>Q19*1</f>
        <v>900000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1175000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1175000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1175000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1175000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1250000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paperSize="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31D0C-17C9-4933-BFEE-13F7F9858DD3}">
  <dimension ref="A1:R35"/>
  <sheetViews>
    <sheetView topLeftCell="B1" zoomScale="77" zoomScaleNormal="77" workbookViewId="0">
      <selection activeCell="W20" sqref="W20"/>
    </sheetView>
  </sheetViews>
  <sheetFormatPr defaultRowHeight="15"/>
  <cols>
    <col min="4" max="4" width="2.140625" customWidth="1"/>
    <col min="6" max="6" width="39.140625" customWidth="1"/>
    <col min="8" max="8" width="14.85546875" customWidth="1"/>
    <col min="17" max="17" width="14.7109375" customWidth="1"/>
    <col min="18" max="18" width="14.2851562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8" t="s">
        <v>43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8" t="s">
        <v>43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8" t="s">
        <v>51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80000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80000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38000</v>
      </c>
      <c r="R16" s="15">
        <v>38000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34000</v>
      </c>
      <c r="R17" s="15">
        <v>34000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53</v>
      </c>
      <c r="F19" s="13"/>
      <c r="G19" s="11"/>
      <c r="H19" s="12"/>
      <c r="I19" s="12"/>
      <c r="J19" s="12"/>
      <c r="K19" s="12"/>
      <c r="L19" s="12"/>
      <c r="M19" s="12"/>
      <c r="N19" s="13"/>
      <c r="O19" s="11"/>
      <c r="P19" s="13"/>
      <c r="Q19" s="15"/>
      <c r="R19" s="15">
        <v>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SUM(R16:R17)</f>
        <v>72000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72000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72000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72000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80000</v>
      </c>
    </row>
    <row r="35" spans="1:18">
      <c r="F35" s="8"/>
    </row>
  </sheetData>
  <mergeCells count="10">
    <mergeCell ref="O17:P17"/>
    <mergeCell ref="O16:P16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BD766-66C0-415D-9E28-5996DBA3F38C}">
  <dimension ref="A1:R34"/>
  <sheetViews>
    <sheetView topLeftCell="B1" zoomScale="95" zoomScaleNormal="95" workbookViewId="0">
      <selection activeCell="M39" sqref="M39"/>
    </sheetView>
  </sheetViews>
  <sheetFormatPr defaultRowHeight="15"/>
  <cols>
    <col min="6" max="6" width="32.5703125" customWidth="1"/>
    <col min="8" max="8" width="15" customWidth="1"/>
    <col min="17" max="17" width="15" customWidth="1"/>
    <col min="18" max="18" width="13.14062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8" t="s">
        <v>54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8" t="s">
        <v>54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8" t="s">
        <v>56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150000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150000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40000</v>
      </c>
      <c r="R17" s="15">
        <v>40000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53</v>
      </c>
      <c r="F19" s="13"/>
      <c r="G19" s="11"/>
      <c r="H19" s="12"/>
      <c r="I19" s="12"/>
      <c r="J19" s="12"/>
      <c r="K19" s="12"/>
      <c r="L19" s="12"/>
      <c r="M19" s="12"/>
      <c r="N19" s="13"/>
      <c r="O19" s="11"/>
      <c r="P19" s="13"/>
      <c r="Q19" s="15"/>
      <c r="R19" s="15">
        <v>50000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135000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135000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135000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135000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150000</v>
      </c>
    </row>
  </sheetData>
  <mergeCells count="10">
    <mergeCell ref="O16:P16"/>
    <mergeCell ref="O17:P17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6F165-23CA-4AD4-92DD-F27442725A83}">
  <sheetPr>
    <pageSetUpPr fitToPage="1"/>
  </sheetPr>
  <dimension ref="A1:R34"/>
  <sheetViews>
    <sheetView zoomScale="89" zoomScaleNormal="89" workbookViewId="0">
      <selection activeCell="R20" sqref="R20"/>
    </sheetView>
  </sheetViews>
  <sheetFormatPr defaultRowHeight="15"/>
  <cols>
    <col min="6" max="6" width="37.7109375" customWidth="1"/>
    <col min="7" max="7" width="1.5703125" customWidth="1"/>
    <col min="8" max="8" width="12.42578125" customWidth="1"/>
    <col min="9" max="9" width="2.42578125" customWidth="1"/>
    <col min="10" max="10" width="7" customWidth="1"/>
    <col min="11" max="14" width="9.140625" hidden="1" customWidth="1"/>
    <col min="15" max="15" width="4.7109375" customWidth="1"/>
    <col min="16" max="16" width="4.28515625" customWidth="1"/>
    <col min="17" max="17" width="17.28515625" customWidth="1"/>
    <col min="18" max="18" width="13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78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78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8" t="s">
        <v>57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100000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100000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 t="s">
        <v>85</v>
      </c>
      <c r="R16" s="15" t="s">
        <v>85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25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40" t="s">
        <v>50</v>
      </c>
      <c r="P17" s="37"/>
      <c r="Q17" s="15" t="s">
        <v>85</v>
      </c>
      <c r="R17" s="15" t="s">
        <v>85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55</v>
      </c>
      <c r="F19" s="13"/>
      <c r="G19" s="11"/>
      <c r="H19" s="12"/>
      <c r="I19" s="12"/>
      <c r="J19" s="12"/>
      <c r="K19" s="12"/>
      <c r="L19" s="12"/>
      <c r="M19" s="12"/>
      <c r="N19" s="13"/>
      <c r="O19" s="11"/>
      <c r="P19" s="13"/>
      <c r="Q19" s="15"/>
      <c r="R19" s="15">
        <v>50000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50000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50000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50000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50000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100000</v>
      </c>
    </row>
  </sheetData>
  <mergeCells count="10">
    <mergeCell ref="O16:P16"/>
    <mergeCell ref="O17:P17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paperSize="5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FD6E7-EB8E-4E75-8F74-908B7947F7CC}">
  <sheetPr>
    <pageSetUpPr fitToPage="1"/>
  </sheetPr>
  <dimension ref="A1:R34"/>
  <sheetViews>
    <sheetView view="pageBreakPreview" zoomScale="89" zoomScaleNormal="82" zoomScaleSheetLayoutView="89" workbookViewId="0">
      <selection activeCell="I6" sqref="I6"/>
    </sheetView>
  </sheetViews>
  <sheetFormatPr defaultRowHeight="15"/>
  <cols>
    <col min="6" max="6" width="37" customWidth="1"/>
    <col min="7" max="7" width="1.85546875" customWidth="1"/>
    <col min="8" max="8" width="12.7109375" customWidth="1"/>
    <col min="9" max="9" width="2.28515625" customWidth="1"/>
    <col min="10" max="10" width="5.85546875" customWidth="1"/>
    <col min="11" max="14" width="9.140625" hidden="1" customWidth="1"/>
    <col min="15" max="15" width="4.85546875" customWidth="1"/>
    <col min="16" max="16" width="4.57031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61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61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300000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300000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35000</v>
      </c>
      <c r="R16" s="15">
        <v>35000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75000</v>
      </c>
      <c r="R19" s="15">
        <v>225000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285000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285000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285000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285000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300000</v>
      </c>
    </row>
  </sheetData>
  <mergeCells count="11">
    <mergeCell ref="O19:P19"/>
    <mergeCell ref="O16:P16"/>
    <mergeCell ref="O17:P17"/>
    <mergeCell ref="A1:R1"/>
    <mergeCell ref="A2:R2"/>
    <mergeCell ref="A3:R3"/>
    <mergeCell ref="A9:F11"/>
    <mergeCell ref="G9:N11"/>
    <mergeCell ref="O9:P11"/>
    <mergeCell ref="Q9:Q11"/>
    <mergeCell ref="R9:R11"/>
  </mergeCells>
  <phoneticPr fontId="3" type="noConversion"/>
  <pageMargins left="0.7" right="0.7" top="0.75" bottom="0.75" header="0.3" footer="0.3"/>
  <pageSetup paperSize="5" fitToHeight="0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383D8-BBC1-4DAF-843E-22E4386E0C1D}">
  <sheetPr>
    <pageSetUpPr fitToPage="1"/>
  </sheetPr>
  <dimension ref="A1:R34"/>
  <sheetViews>
    <sheetView view="pageBreakPreview" zoomScale="95" zoomScaleNormal="82" zoomScaleSheetLayoutView="95" workbookViewId="0">
      <selection activeCell="I6" sqref="I6"/>
    </sheetView>
  </sheetViews>
  <sheetFormatPr defaultRowHeight="15"/>
  <cols>
    <col min="6" max="6" width="35.5703125" customWidth="1"/>
    <col min="7" max="7" width="1.85546875" customWidth="1"/>
    <col min="8" max="8" width="12.7109375" customWidth="1"/>
    <col min="9" max="9" width="1.7109375" customWidth="1"/>
    <col min="10" max="10" width="5.5703125" customWidth="1"/>
    <col min="11" max="14" width="9.140625" hidden="1" customWidth="1"/>
    <col min="15" max="16" width="5.1406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65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65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300000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300000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35000</v>
      </c>
      <c r="R16" s="15">
        <v>35000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75000</v>
      </c>
      <c r="R19" s="15">
        <v>225000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285000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285000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285000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285000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300000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4" fitToHeight="0" orientation="landscape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1B83-909C-4B3B-AC1F-5A94CB0F48AB}">
  <sheetPr>
    <pageSetUpPr fitToPage="1"/>
  </sheetPr>
  <dimension ref="A1:R34"/>
  <sheetViews>
    <sheetView view="pageBreakPreview" zoomScale="89" zoomScaleNormal="82" zoomScaleSheetLayoutView="89" workbookViewId="0">
      <selection activeCell="I6" sqref="I6"/>
    </sheetView>
  </sheetViews>
  <sheetFormatPr defaultRowHeight="15"/>
  <cols>
    <col min="6" max="6" width="37.140625" customWidth="1"/>
    <col min="7" max="7" width="1.5703125" customWidth="1"/>
    <col min="8" max="8" width="12.7109375" customWidth="1"/>
    <col min="9" max="9" width="1.85546875" customWidth="1"/>
    <col min="10" max="10" width="5.85546875" customWidth="1"/>
    <col min="11" max="14" width="9.140625" hidden="1" customWidth="1"/>
    <col min="15" max="15" width="5.7109375" customWidth="1"/>
    <col min="16" max="16" width="5.57031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67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67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500000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500000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135000</v>
      </c>
      <c r="R19" s="15">
        <f>Q19*3</f>
        <v>405000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475000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475000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475000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475000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500000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2" fitToHeight="0" orientation="landscape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EB2EE-905A-4301-9EB9-9C754552FBFC}">
  <sheetPr>
    <pageSetUpPr fitToPage="1"/>
  </sheetPr>
  <dimension ref="A1:R34"/>
  <sheetViews>
    <sheetView view="pageBreakPreview" zoomScale="95" zoomScaleNormal="82" zoomScaleSheetLayoutView="95" workbookViewId="0">
      <selection activeCell="I6" sqref="I6"/>
    </sheetView>
  </sheetViews>
  <sheetFormatPr defaultRowHeight="15"/>
  <cols>
    <col min="6" max="6" width="36.28515625" customWidth="1"/>
    <col min="7" max="7" width="1.140625" customWidth="1"/>
    <col min="8" max="8" width="12.7109375" customWidth="1"/>
    <col min="9" max="9" width="1.85546875" customWidth="1"/>
    <col min="10" max="10" width="5.85546875" customWidth="1"/>
    <col min="11" max="14" width="9.140625" hidden="1" customWidth="1"/>
    <col min="15" max="15" width="5.7109375" customWidth="1"/>
    <col min="16" max="16" width="5.8554687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83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83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700000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700000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200000</v>
      </c>
      <c r="R19" s="15">
        <f>Q19*3</f>
        <v>600000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670000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670000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670000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670000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700000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3" fitToHeight="0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DD61C-05EE-47EE-9BB3-4FEF1A269642}">
  <sheetPr>
    <pageSetUpPr fitToPage="1"/>
  </sheetPr>
  <dimension ref="A1:R34"/>
  <sheetViews>
    <sheetView view="pageBreakPreview" zoomScale="89" zoomScaleNormal="82" zoomScaleSheetLayoutView="89" workbookViewId="0">
      <selection activeCell="A3" sqref="A3:R3"/>
    </sheetView>
  </sheetViews>
  <sheetFormatPr defaultRowHeight="15"/>
  <cols>
    <col min="6" max="6" width="37.140625" customWidth="1"/>
    <col min="7" max="7" width="1.42578125" customWidth="1"/>
    <col min="8" max="8" width="12.7109375" customWidth="1"/>
    <col min="9" max="9" width="2.140625" customWidth="1"/>
    <col min="10" max="10" width="5.85546875" customWidth="1"/>
    <col min="11" max="14" width="9.140625" hidden="1" customWidth="1"/>
    <col min="15" max="15" width="6.85546875" customWidth="1"/>
    <col min="16" max="16" width="6.42578125" customWidth="1"/>
    <col min="17" max="17" width="17.42578125" customWidth="1"/>
    <col min="18" max="18" width="15.85546875" customWidth="1"/>
  </cols>
  <sheetData>
    <row r="1" spans="1:18">
      <c r="A1" s="38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>
      <c r="A4" s="8" t="s">
        <v>11</v>
      </c>
      <c r="B4" s="8"/>
      <c r="C4" s="8"/>
      <c r="D4" s="8"/>
      <c r="E4" s="8"/>
      <c r="F4" s="8"/>
      <c r="G4" s="8" t="s">
        <v>12</v>
      </c>
      <c r="H4" s="26" t="s">
        <v>81</v>
      </c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>
      <c r="A5" s="8" t="s">
        <v>13</v>
      </c>
      <c r="B5" s="8"/>
      <c r="C5" s="8"/>
      <c r="D5" s="8"/>
      <c r="E5" s="8"/>
      <c r="F5" s="8"/>
      <c r="G5" s="8" t="s">
        <v>12</v>
      </c>
      <c r="H5" s="26" t="s">
        <v>81</v>
      </c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>
      <c r="A6" s="8" t="s">
        <v>14</v>
      </c>
      <c r="B6" s="8"/>
      <c r="C6" s="8"/>
      <c r="D6" s="8"/>
      <c r="E6" s="8"/>
      <c r="F6" s="8"/>
      <c r="G6" s="8" t="s">
        <v>12</v>
      </c>
      <c r="H6" s="9">
        <v>1</v>
      </c>
      <c r="I6" s="26" t="s">
        <v>84</v>
      </c>
      <c r="J6" s="8"/>
      <c r="K6" s="8"/>
      <c r="L6" s="8"/>
      <c r="M6" s="8"/>
      <c r="N6" s="8"/>
      <c r="O6" s="8"/>
      <c r="P6" s="8"/>
      <c r="Q6" s="8"/>
      <c r="R6" s="8"/>
    </row>
    <row r="7" spans="1:18">
      <c r="A7" s="8" t="s">
        <v>15</v>
      </c>
      <c r="B7" s="8"/>
      <c r="C7" s="8"/>
      <c r="D7" s="8"/>
      <c r="E7" s="8"/>
      <c r="F7" s="8"/>
      <c r="G7" s="8" t="s">
        <v>12</v>
      </c>
      <c r="H7" s="10">
        <v>500000</v>
      </c>
      <c r="I7" s="8"/>
      <c r="J7" s="8"/>
      <c r="K7" s="8"/>
      <c r="L7" s="8"/>
      <c r="M7" s="8"/>
      <c r="N7" s="8"/>
      <c r="O7" s="8"/>
      <c r="P7" s="8"/>
      <c r="Q7" s="8" t="s">
        <v>16</v>
      </c>
      <c r="R7" s="10">
        <f>H6*H7</f>
        <v>500000</v>
      </c>
    </row>
    <row r="8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>
      <c r="A9" s="39" t="s">
        <v>17</v>
      </c>
      <c r="B9" s="39"/>
      <c r="C9" s="39"/>
      <c r="D9" s="39"/>
      <c r="E9" s="39"/>
      <c r="F9" s="39"/>
      <c r="G9" s="39" t="s">
        <v>8</v>
      </c>
      <c r="H9" s="39"/>
      <c r="I9" s="39"/>
      <c r="J9" s="39"/>
      <c r="K9" s="39"/>
      <c r="L9" s="39"/>
      <c r="M9" s="39"/>
      <c r="N9" s="39"/>
      <c r="O9" s="39" t="s">
        <v>18</v>
      </c>
      <c r="P9" s="39"/>
      <c r="Q9" s="39" t="s">
        <v>19</v>
      </c>
      <c r="R9" s="39" t="s">
        <v>20</v>
      </c>
    </row>
    <row r="10" spans="1:18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</row>
    <row r="11" spans="1:18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</row>
    <row r="12" spans="1:18">
      <c r="A12" s="11" t="s">
        <v>21</v>
      </c>
      <c r="B12" s="12" t="s">
        <v>22</v>
      </c>
      <c r="C12" s="12"/>
      <c r="D12" s="12"/>
      <c r="E12" s="12"/>
      <c r="F12" s="13"/>
      <c r="G12" s="11"/>
      <c r="H12" s="12"/>
      <c r="I12" s="12"/>
      <c r="J12" s="12"/>
      <c r="K12" s="12"/>
      <c r="L12" s="12"/>
      <c r="M12" s="12"/>
      <c r="N12" s="13"/>
      <c r="O12" s="11"/>
      <c r="P12" s="13"/>
      <c r="Q12" s="14"/>
      <c r="R12" s="14"/>
    </row>
    <row r="13" spans="1:18">
      <c r="A13" s="11"/>
      <c r="B13" s="12" t="s">
        <v>23</v>
      </c>
      <c r="C13" s="12" t="s">
        <v>24</v>
      </c>
      <c r="D13" s="12"/>
      <c r="E13" s="12"/>
      <c r="F13" s="13"/>
      <c r="G13" s="11"/>
      <c r="H13" s="12"/>
      <c r="I13" s="12"/>
      <c r="J13" s="12"/>
      <c r="K13" s="12"/>
      <c r="L13" s="12"/>
      <c r="M13" s="12"/>
      <c r="N13" s="13"/>
      <c r="O13" s="11"/>
      <c r="P13" s="13"/>
      <c r="Q13" s="14"/>
      <c r="R13" s="14"/>
    </row>
    <row r="14" spans="1:18">
      <c r="A14" s="11"/>
      <c r="B14" s="12"/>
      <c r="C14" s="12" t="s">
        <v>25</v>
      </c>
      <c r="D14" s="12" t="s">
        <v>26</v>
      </c>
      <c r="E14" s="12"/>
      <c r="F14" s="13"/>
      <c r="G14" s="11"/>
      <c r="H14" s="12"/>
      <c r="I14" s="12"/>
      <c r="J14" s="12"/>
      <c r="K14" s="12"/>
      <c r="L14" s="12"/>
      <c r="M14" s="12"/>
      <c r="N14" s="13"/>
      <c r="O14" s="11"/>
      <c r="P14" s="13"/>
      <c r="Q14" s="14"/>
      <c r="R14" s="14"/>
    </row>
    <row r="15" spans="1:18">
      <c r="A15" s="11"/>
      <c r="B15" s="12"/>
      <c r="C15" s="12"/>
      <c r="D15" s="12" t="s">
        <v>44</v>
      </c>
      <c r="E15" s="12" t="s">
        <v>27</v>
      </c>
      <c r="F15" s="13"/>
      <c r="G15" s="11"/>
      <c r="H15" s="12"/>
      <c r="I15" s="12"/>
      <c r="J15" s="12"/>
      <c r="K15" s="12"/>
      <c r="L15" s="12"/>
      <c r="M15" s="12"/>
      <c r="N15" s="13"/>
      <c r="O15" s="11"/>
      <c r="P15" s="13"/>
      <c r="Q15" s="14"/>
      <c r="R15" s="14"/>
    </row>
    <row r="16" spans="1:18">
      <c r="A16" s="11"/>
      <c r="B16" s="12"/>
      <c r="C16" s="12"/>
      <c r="D16" s="12"/>
      <c r="E16" s="12" t="s">
        <v>45</v>
      </c>
      <c r="F16" s="13"/>
      <c r="G16" s="11"/>
      <c r="H16" s="12" t="s">
        <v>47</v>
      </c>
      <c r="I16" s="12" t="s">
        <v>48</v>
      </c>
      <c r="J16" s="12" t="s">
        <v>49</v>
      </c>
      <c r="K16" s="12"/>
      <c r="L16" s="12"/>
      <c r="M16" s="12"/>
      <c r="N16" s="13"/>
      <c r="O16" s="36" t="s">
        <v>50</v>
      </c>
      <c r="P16" s="37"/>
      <c r="Q16" s="15">
        <v>45000</v>
      </c>
      <c r="R16" s="15">
        <v>45000</v>
      </c>
    </row>
    <row r="17" spans="1:18">
      <c r="A17" s="11"/>
      <c r="B17" s="12"/>
      <c r="C17" s="12"/>
      <c r="D17" s="12"/>
      <c r="E17" s="12" t="s">
        <v>46</v>
      </c>
      <c r="F17" s="13"/>
      <c r="G17" s="11"/>
      <c r="H17" s="12" t="s">
        <v>47</v>
      </c>
      <c r="I17" s="12" t="s">
        <v>48</v>
      </c>
      <c r="J17" s="12" t="s">
        <v>49</v>
      </c>
      <c r="K17" s="12"/>
      <c r="L17" s="12"/>
      <c r="M17" s="12"/>
      <c r="N17" s="13"/>
      <c r="O17" s="36" t="s">
        <v>50</v>
      </c>
      <c r="P17" s="37"/>
      <c r="Q17" s="15">
        <v>25000</v>
      </c>
      <c r="R17" s="15">
        <v>25000</v>
      </c>
    </row>
    <row r="18" spans="1:18">
      <c r="A18" s="11"/>
      <c r="B18" s="12"/>
      <c r="C18" s="12" t="s">
        <v>28</v>
      </c>
      <c r="D18" s="12" t="s">
        <v>52</v>
      </c>
      <c r="E18" s="12"/>
      <c r="F18" s="13"/>
      <c r="G18" s="11"/>
      <c r="H18" s="12"/>
      <c r="I18" s="12"/>
      <c r="J18" s="12"/>
      <c r="K18" s="12"/>
      <c r="L18" s="12"/>
      <c r="M18" s="12"/>
      <c r="N18" s="13"/>
      <c r="O18" s="11"/>
      <c r="P18" s="13"/>
      <c r="Q18" s="15"/>
      <c r="R18" s="15"/>
    </row>
    <row r="19" spans="1:18">
      <c r="A19" s="11"/>
      <c r="B19" s="12"/>
      <c r="C19" s="12"/>
      <c r="D19" s="12"/>
      <c r="E19" s="12" t="s">
        <v>58</v>
      </c>
      <c r="F19" s="13"/>
      <c r="G19" s="11"/>
      <c r="H19" s="25" t="s">
        <v>79</v>
      </c>
      <c r="I19" s="25" t="s">
        <v>48</v>
      </c>
      <c r="J19" s="25" t="s">
        <v>49</v>
      </c>
      <c r="K19" s="12"/>
      <c r="L19" s="12"/>
      <c r="M19" s="12"/>
      <c r="N19" s="13"/>
      <c r="O19" s="40" t="s">
        <v>79</v>
      </c>
      <c r="P19" s="41"/>
      <c r="Q19" s="15">
        <v>135000</v>
      </c>
      <c r="R19" s="15">
        <f>Q19*3</f>
        <v>405000</v>
      </c>
    </row>
    <row r="20" spans="1:18">
      <c r="A20" s="11"/>
      <c r="B20" s="12" t="s">
        <v>29</v>
      </c>
      <c r="C20" s="12"/>
      <c r="D20" s="12"/>
      <c r="E20" s="12"/>
      <c r="F20" s="13"/>
      <c r="G20" s="11"/>
      <c r="H20" s="12"/>
      <c r="I20" s="12"/>
      <c r="J20" s="12"/>
      <c r="K20" s="12"/>
      <c r="L20" s="12"/>
      <c r="M20" s="12"/>
      <c r="N20" s="13"/>
      <c r="O20" s="11"/>
      <c r="P20" s="13"/>
      <c r="Q20" s="15"/>
      <c r="R20" s="15">
        <f>SUM(R16:R17:R19)</f>
        <v>475000</v>
      </c>
    </row>
    <row r="21" spans="1:18">
      <c r="A21" s="11"/>
      <c r="B21" s="12"/>
      <c r="C21" s="12"/>
      <c r="D21" s="12"/>
      <c r="E21" s="12"/>
      <c r="F21" s="13"/>
      <c r="G21" s="11"/>
      <c r="H21" s="12"/>
      <c r="I21" s="12"/>
      <c r="J21" s="12"/>
      <c r="K21" s="12"/>
      <c r="L21" s="12"/>
      <c r="M21" s="12"/>
      <c r="N21" s="13"/>
      <c r="O21" s="11"/>
      <c r="P21" s="13"/>
      <c r="Q21" s="15"/>
      <c r="R21" s="15"/>
    </row>
    <row r="22" spans="1:18">
      <c r="A22" s="11"/>
      <c r="B22" s="12" t="s">
        <v>30</v>
      </c>
      <c r="C22" s="12" t="s">
        <v>31</v>
      </c>
      <c r="D22" s="12"/>
      <c r="E22" s="12"/>
      <c r="F22" s="13"/>
      <c r="G22" s="11"/>
      <c r="H22" s="12"/>
      <c r="I22" s="12"/>
      <c r="J22" s="12"/>
      <c r="K22" s="12"/>
      <c r="L22" s="12"/>
      <c r="M22" s="12"/>
      <c r="N22" s="13"/>
      <c r="O22" s="11"/>
      <c r="P22" s="13"/>
      <c r="Q22" s="15"/>
      <c r="R22" s="15"/>
    </row>
    <row r="23" spans="1:18">
      <c r="A23" s="11"/>
      <c r="B23" s="12"/>
      <c r="C23" s="12" t="s">
        <v>25</v>
      </c>
      <c r="D23" s="12" t="s">
        <v>32</v>
      </c>
      <c r="E23" s="12"/>
      <c r="F23" s="13"/>
      <c r="G23" s="11"/>
      <c r="H23" s="12"/>
      <c r="I23" s="12"/>
      <c r="J23" s="12"/>
      <c r="K23" s="12"/>
      <c r="L23" s="12"/>
      <c r="M23" s="12"/>
      <c r="N23" s="13"/>
      <c r="O23" s="11"/>
      <c r="P23" s="13"/>
      <c r="Q23" s="15"/>
      <c r="R23" s="15"/>
    </row>
    <row r="24" spans="1:18">
      <c r="A24" s="11"/>
      <c r="B24" s="12"/>
      <c r="C24" s="12"/>
      <c r="D24" s="12"/>
      <c r="E24" s="12" t="s">
        <v>33</v>
      </c>
      <c r="F24" s="13"/>
      <c r="G24" s="11"/>
      <c r="H24" s="12"/>
      <c r="I24" s="12"/>
      <c r="J24" s="12"/>
      <c r="K24" s="12"/>
      <c r="L24" s="12"/>
      <c r="M24" s="12"/>
      <c r="N24" s="13"/>
      <c r="O24" s="11"/>
      <c r="P24" s="13"/>
      <c r="Q24" s="15"/>
      <c r="R24" s="15"/>
    </row>
    <row r="25" spans="1:18">
      <c r="A25" s="11"/>
      <c r="B25" s="12"/>
      <c r="C25" s="12"/>
      <c r="D25" s="12"/>
      <c r="E25" s="12" t="s">
        <v>34</v>
      </c>
      <c r="F25" s="13"/>
      <c r="G25" s="11"/>
      <c r="H25" s="12"/>
      <c r="I25" s="12"/>
      <c r="J25" s="12"/>
      <c r="K25" s="12"/>
      <c r="L25" s="12"/>
      <c r="M25" s="12"/>
      <c r="N25" s="13"/>
      <c r="O25" s="11"/>
      <c r="P25" s="13"/>
      <c r="Q25" s="15"/>
      <c r="R25" s="15"/>
    </row>
    <row r="26" spans="1:18">
      <c r="A26" s="11"/>
      <c r="B26" s="12"/>
      <c r="C26" s="12"/>
      <c r="D26" s="12"/>
      <c r="E26" s="12" t="s">
        <v>35</v>
      </c>
      <c r="F26" s="13"/>
      <c r="G26" s="11"/>
      <c r="H26" s="12"/>
      <c r="I26" s="12"/>
      <c r="J26" s="12"/>
      <c r="K26" s="12"/>
      <c r="L26" s="12"/>
      <c r="M26" s="12"/>
      <c r="N26" s="13"/>
      <c r="O26" s="11"/>
      <c r="P26" s="13"/>
      <c r="Q26" s="15"/>
      <c r="R26" s="15"/>
    </row>
    <row r="27" spans="1:18">
      <c r="A27" s="11"/>
      <c r="B27" s="12"/>
      <c r="C27" s="12"/>
      <c r="D27" s="12"/>
      <c r="E27" s="12" t="s">
        <v>36</v>
      </c>
      <c r="F27" s="13"/>
      <c r="G27" s="11"/>
      <c r="H27" s="12"/>
      <c r="I27" s="12"/>
      <c r="J27" s="12"/>
      <c r="K27" s="12"/>
      <c r="L27" s="12"/>
      <c r="M27" s="12"/>
      <c r="N27" s="13"/>
      <c r="O27" s="11"/>
      <c r="P27" s="13"/>
      <c r="Q27" s="15"/>
      <c r="R27" s="15"/>
    </row>
    <row r="28" spans="1:18">
      <c r="A28" s="11"/>
      <c r="B28" s="12" t="s">
        <v>37</v>
      </c>
      <c r="C28" s="12"/>
      <c r="D28" s="12"/>
      <c r="E28" s="12"/>
      <c r="F28" s="13"/>
      <c r="G28" s="11"/>
      <c r="H28" s="12"/>
      <c r="I28" s="12"/>
      <c r="J28" s="12"/>
      <c r="K28" s="12"/>
      <c r="L28" s="12"/>
      <c r="M28" s="12"/>
      <c r="N28" s="13"/>
      <c r="O28" s="11"/>
      <c r="P28" s="13"/>
      <c r="Q28" s="15"/>
      <c r="R28" s="15">
        <f>SUM(R24:R27)</f>
        <v>0</v>
      </c>
    </row>
    <row r="29" spans="1:18">
      <c r="A29" s="11"/>
      <c r="B29" s="12"/>
      <c r="C29" s="12"/>
      <c r="D29" s="12"/>
      <c r="E29" s="12"/>
      <c r="F29" s="13"/>
      <c r="G29" s="11"/>
      <c r="H29" s="12"/>
      <c r="I29" s="12"/>
      <c r="J29" s="12"/>
      <c r="K29" s="12"/>
      <c r="L29" s="12"/>
      <c r="M29" s="12"/>
      <c r="N29" s="13"/>
      <c r="O29" s="11"/>
      <c r="P29" s="13"/>
      <c r="Q29" s="15"/>
      <c r="R29" s="15"/>
    </row>
    <row r="30" spans="1:18">
      <c r="A30" s="11"/>
      <c r="B30" s="12" t="s">
        <v>38</v>
      </c>
      <c r="C30" s="12"/>
      <c r="D30" s="12"/>
      <c r="E30" s="12"/>
      <c r="F30" s="13"/>
      <c r="G30" s="11"/>
      <c r="H30" s="12"/>
      <c r="I30" s="12"/>
      <c r="J30" s="12"/>
      <c r="K30" s="12"/>
      <c r="L30" s="12"/>
      <c r="M30" s="12"/>
      <c r="N30" s="13"/>
      <c r="O30" s="11"/>
      <c r="P30" s="13"/>
      <c r="Q30" s="15"/>
      <c r="R30" s="15">
        <f>R20+R28</f>
        <v>475000</v>
      </c>
    </row>
    <row r="31" spans="1:18">
      <c r="A31" s="11"/>
      <c r="B31" s="12" t="s">
        <v>39</v>
      </c>
      <c r="C31" s="12"/>
      <c r="D31" s="12"/>
      <c r="E31" s="12"/>
      <c r="F31" s="13"/>
      <c r="G31" s="11"/>
      <c r="H31" s="12"/>
      <c r="I31" s="12"/>
      <c r="J31" s="12"/>
      <c r="K31" s="12"/>
      <c r="L31" s="12"/>
      <c r="M31" s="12"/>
      <c r="N31" s="13"/>
      <c r="O31" s="11"/>
      <c r="P31" s="13"/>
      <c r="Q31" s="15"/>
      <c r="R31" s="15">
        <f>R30</f>
        <v>475000</v>
      </c>
    </row>
    <row r="32" spans="1:18">
      <c r="A32" s="11"/>
      <c r="B32" s="12" t="s">
        <v>40</v>
      </c>
      <c r="C32" s="12"/>
      <c r="D32" s="12"/>
      <c r="E32" s="12"/>
      <c r="F32" s="13"/>
      <c r="G32" s="11"/>
      <c r="H32" s="12"/>
      <c r="I32" s="12"/>
      <c r="J32" s="12"/>
      <c r="K32" s="12"/>
      <c r="L32" s="12"/>
      <c r="M32" s="12"/>
      <c r="N32" s="13"/>
      <c r="O32" s="11"/>
      <c r="P32" s="13"/>
      <c r="Q32" s="14"/>
      <c r="R32" s="16">
        <f>H6</f>
        <v>1</v>
      </c>
    </row>
    <row r="33" spans="1:18">
      <c r="A33" s="11"/>
      <c r="B33" s="12" t="s">
        <v>41</v>
      </c>
      <c r="C33" s="12"/>
      <c r="D33" s="12"/>
      <c r="E33" s="12"/>
      <c r="F33" s="13"/>
      <c r="G33" s="11"/>
      <c r="H33" s="12"/>
      <c r="I33" s="12"/>
      <c r="J33" s="12"/>
      <c r="K33" s="12"/>
      <c r="L33" s="12"/>
      <c r="M33" s="12"/>
      <c r="N33" s="13"/>
      <c r="O33" s="11"/>
      <c r="P33" s="13"/>
      <c r="Q33" s="14"/>
      <c r="R33" s="17">
        <f>ROUNDUP((R31/R32),0)</f>
        <v>475000</v>
      </c>
    </row>
    <row r="34" spans="1:18">
      <c r="A34" s="11"/>
      <c r="B34" s="12" t="s">
        <v>42</v>
      </c>
      <c r="C34" s="12"/>
      <c r="D34" s="12"/>
      <c r="E34" s="12"/>
      <c r="F34" s="13"/>
      <c r="G34" s="11"/>
      <c r="H34" s="12"/>
      <c r="I34" s="12"/>
      <c r="J34" s="12"/>
      <c r="K34" s="12"/>
      <c r="L34" s="12"/>
      <c r="M34" s="12"/>
      <c r="N34" s="13"/>
      <c r="O34" s="11"/>
      <c r="P34" s="13"/>
      <c r="Q34" s="14"/>
      <c r="R34" s="17">
        <f>H7</f>
        <v>500000</v>
      </c>
    </row>
  </sheetData>
  <mergeCells count="11">
    <mergeCell ref="O16:P16"/>
    <mergeCell ref="O17:P17"/>
    <mergeCell ref="O19:P19"/>
    <mergeCell ref="A1:R1"/>
    <mergeCell ref="A2:R2"/>
    <mergeCell ref="A3:R3"/>
    <mergeCell ref="A9:F11"/>
    <mergeCell ref="G9:N11"/>
    <mergeCell ref="O9:P11"/>
    <mergeCell ref="Q9:Q11"/>
    <mergeCell ref="R9:R11"/>
  </mergeCells>
  <pageMargins left="0.7" right="0.7" top="0.75" bottom="0.75" header="0.3" footer="0.3"/>
  <pageSetup scale="81" fitToHeight="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Tarif</vt:lpstr>
      <vt:lpstr>Layanan Lab</vt:lpstr>
      <vt:lpstr>Sewa Alat</vt:lpstr>
      <vt:lpstr>Layanan Penggunaan Ruangan</vt:lpstr>
      <vt:lpstr>M Beton</vt:lpstr>
      <vt:lpstr>FC Beton Slinder</vt:lpstr>
      <vt:lpstr>Baja Polos</vt:lpstr>
      <vt:lpstr>Baja DiForm</vt:lpstr>
      <vt:lpstr>M1 Kayu Tarik</vt:lpstr>
      <vt:lpstr>M1 Kayu Kuat Geser</vt:lpstr>
      <vt:lpstr>Kuat Lentur Kayu</vt:lpstr>
      <vt:lpstr>Mix Design Mtr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2023-06-12T08:43:58Z</cp:lastPrinted>
  <dcterms:created xsi:type="dcterms:W3CDTF">2023-06-07T04:13:42Z</dcterms:created>
  <dcterms:modified xsi:type="dcterms:W3CDTF">2023-06-12T08:44:42Z</dcterms:modified>
</cp:coreProperties>
</file>